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210" windowWidth="15525" windowHeight="10725" activeTab="5"/>
  </bookViews>
  <sheets>
    <sheet name="FY14 data" sheetId="1" r:id="rId1"/>
    <sheet name="rev" sheetId="2" r:id="rId2"/>
    <sheet name="exp" sheetId="3" r:id="rId3"/>
    <sheet name="exp 2" sheetId="4" r:id="rId4"/>
    <sheet name="debt" sheetId="5" r:id="rId5"/>
    <sheet name="debt &amp; exp" sheetId="6" r:id="rId6"/>
    <sheet name="debt broken out &amp; exp " sheetId="7" r:id="rId7"/>
  </sheets>
  <definedNames>
    <definedName name="_xlnm.Print_Area" localSheetId="6">'debt broken out &amp; exp '!$A$2:$N$52</definedName>
    <definedName name="_xlnm.Print_Area" localSheetId="0">'FY14 data'!$B$1:$G$52</definedName>
  </definedNames>
  <calcPr fullCalcOnLoad="1"/>
</workbook>
</file>

<file path=xl/sharedStrings.xml><?xml version="1.0" encoding="utf-8"?>
<sst xmlns="http://schemas.openxmlformats.org/spreadsheetml/2006/main" count="53" uniqueCount="31">
  <si>
    <t>Dedicated State Sales Tax Revenue</t>
  </si>
  <si>
    <t>Local Assessments</t>
  </si>
  <si>
    <t>Non-fare Revenues</t>
  </si>
  <si>
    <t>Revenues</t>
  </si>
  <si>
    <t>Expenditures</t>
  </si>
  <si>
    <t>Operating Expenses</t>
  </si>
  <si>
    <t>Debt Service</t>
  </si>
  <si>
    <t xml:space="preserve">Fare Revenues </t>
  </si>
  <si>
    <t>Wages</t>
  </si>
  <si>
    <t>Health Care</t>
  </si>
  <si>
    <t>Fringe Benefits and Payroll Taxes</t>
  </si>
  <si>
    <t>Materials, Supplies &amp; Services</t>
  </si>
  <si>
    <t>Casualty &amp; Liability</t>
  </si>
  <si>
    <t>Commuter Rail Services</t>
  </si>
  <si>
    <t>Purchased Local Service Expenses</t>
  </si>
  <si>
    <t>Financial Services</t>
  </si>
  <si>
    <t>Contract Assistance</t>
  </si>
  <si>
    <t>Wages and Benefits</t>
  </si>
  <si>
    <t>Interest</t>
  </si>
  <si>
    <t>Principal</t>
  </si>
  <si>
    <t>Lease</t>
  </si>
  <si>
    <t>Debt</t>
  </si>
  <si>
    <t>FY14 Operating Budget</t>
  </si>
  <si>
    <t>Operating &amp; Debt Expenses</t>
  </si>
  <si>
    <t>Debt: Interest</t>
  </si>
  <si>
    <t>Debt: Principal</t>
  </si>
  <si>
    <t>Debt: Lease</t>
  </si>
  <si>
    <t>state &amp; local fund</t>
  </si>
  <si>
    <t>Operating &amp; Debt Expenses broken out</t>
  </si>
  <si>
    <t>Debt Expenses</t>
  </si>
  <si>
    <t>Additional State Assistance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</si>
</sst>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&quot;$&quot;#,##0"/>
    <numFmt numFmtId="167" formatCode="&quot;$&quot;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&quot;$&quot;* #,##0.000_);_(&quot;$&quot;* \(#,##0.000\);_(&quot;$&quot;* &quot;-&quot;??_);_(@_)"/>
    <numFmt numFmtId="174" formatCode="_(&quot;$&quot;* #,##0.0_);_(&quot;$&quot;* \(#,##0.0\);_(&quot;$&quot;* &quot;-&quot;??_);_(@_)"/>
    <numFmt numFmtId="175" formatCode="_(&quot;$&quot;* #,##0.0_);_(&quot;$&quot;* \(#,##0.0\);_(&quot;$&quot;* &quot;-&quot;?_);_(@_)"/>
  </numFmts>
  <fonts count="49">
    <font>
      <sz val="10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8"/>
      <name val="Calibri"/>
      <family val="2"/>
    </font>
    <font>
      <b/>
      <sz val="14"/>
      <color indexed="17"/>
      <name val="Calibri"/>
      <family val="0"/>
    </font>
    <font>
      <b/>
      <sz val="16"/>
      <color indexed="8"/>
      <name val="Calibri"/>
      <family val="0"/>
    </font>
    <font>
      <b/>
      <sz val="16"/>
      <color indexed="10"/>
      <name val="Calibri"/>
      <family val="0"/>
    </font>
    <font>
      <sz val="16"/>
      <color indexed="8"/>
      <name val="Calibri"/>
      <family val="0"/>
    </font>
    <font>
      <b/>
      <sz val="14"/>
      <color indexed="30"/>
      <name val="Calibri"/>
      <family val="0"/>
    </font>
    <font>
      <b/>
      <sz val="14"/>
      <color indexed="10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4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65" fontId="0" fillId="0" borderId="0" xfId="59" applyNumberFormat="1" applyFont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165" fontId="0" fillId="0" borderId="10" xfId="59" applyNumberFormat="1" applyFont="1" applyBorder="1" applyAlignment="1">
      <alignment/>
    </xf>
    <xf numFmtId="167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8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174" fontId="0" fillId="0" borderId="0" xfId="44" applyNumberFormat="1" applyFont="1" applyAlignment="1">
      <alignment/>
    </xf>
    <xf numFmtId="174" fontId="0" fillId="0" borderId="0" xfId="44" applyNumberFormat="1" applyFont="1" applyAlignment="1">
      <alignment/>
    </xf>
    <xf numFmtId="174" fontId="0" fillId="0" borderId="10" xfId="44" applyNumberFormat="1" applyFont="1" applyBorder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4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8"/>
          <c:y val="0.118"/>
          <c:w val="0.8445"/>
          <c:h val="0.82225"/>
        </c:manualLayout>
      </c:layout>
      <c:pie3DChart>
        <c:varyColors val="1"/>
        <c:ser>
          <c:idx val="0"/>
          <c:order val="0"/>
          <c:spPr>
            <a:solidFill>
              <a:srgbClr val="4572A7"/>
            </a:solidFill>
            <a:ln w="3175">
              <a:noFill/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CC1DA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'FY14 data'!$C$4:$C$9</c:f>
              <c:strCache>
                <c:ptCount val="6"/>
                <c:pt idx="0">
                  <c:v>Dedicated State Sales Tax Revenue</c:v>
                </c:pt>
                <c:pt idx="1">
                  <c:v>Local Assessments</c:v>
                </c:pt>
                <c:pt idx="2">
                  <c:v>Non-fare Revenues</c:v>
                </c:pt>
                <c:pt idx="3">
                  <c:v>Fare Revenues </c:v>
                </c:pt>
                <c:pt idx="4">
                  <c:v>Additional State Assistance</c:v>
                </c:pt>
                <c:pt idx="5">
                  <c:v>Contract Assistance</c:v>
                </c:pt>
              </c:strCache>
            </c:strRef>
          </c:cat>
          <c:val>
            <c:numRef>
              <c:f>'FY14 data'!$D$4:$D$9</c:f>
              <c:numCache>
                <c:ptCount val="6"/>
                <c:pt idx="0">
                  <c:v>799.3</c:v>
                </c:pt>
                <c:pt idx="1">
                  <c:v>157.14</c:v>
                </c:pt>
                <c:pt idx="2">
                  <c:v>62.86</c:v>
                </c:pt>
                <c:pt idx="3">
                  <c:v>569.188</c:v>
                </c:pt>
                <c:pt idx="4">
                  <c:v>118</c:v>
                </c:pt>
                <c:pt idx="5">
                  <c:v>160</c:v>
                </c:pt>
              </c:numCache>
            </c:numRef>
          </c:val>
        </c:ser>
        <c:ser>
          <c:idx val="1"/>
          <c:order val="1"/>
          <c:spPr>
            <a:solidFill>
              <a:srgbClr val="AA4643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cat>
            <c:strRef>
              <c:f>'FY14 data'!$C$4:$C$9</c:f>
              <c:strCache>
                <c:ptCount val="6"/>
                <c:pt idx="0">
                  <c:v>Dedicated State Sales Tax Revenue</c:v>
                </c:pt>
                <c:pt idx="1">
                  <c:v>Local Assessments</c:v>
                </c:pt>
                <c:pt idx="2">
                  <c:v>Non-fare Revenues</c:v>
                </c:pt>
                <c:pt idx="3">
                  <c:v>Fare Revenues </c:v>
                </c:pt>
                <c:pt idx="4">
                  <c:v>Additional State Assistance</c:v>
                </c:pt>
                <c:pt idx="5">
                  <c:v>Contract Assistance</c:v>
                </c:pt>
              </c:strCache>
            </c:strRef>
          </c:cat>
          <c:val>
            <c:numRef>
              <c:f>rev!$F$42</c:f>
              <c:numCache/>
            </c:numRef>
          </c:val>
        </c:ser>
        <c:ser>
          <c:idx val="2"/>
          <c:order val="2"/>
          <c:spPr>
            <a:solidFill>
              <a:srgbClr val="89A54E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cat>
            <c:strRef>
              <c:f>'FY14 data'!$C$4:$C$9</c:f>
              <c:strCache>
                <c:ptCount val="6"/>
                <c:pt idx="0">
                  <c:v>Dedicated State Sales Tax Revenue</c:v>
                </c:pt>
                <c:pt idx="1">
                  <c:v>Local Assessments</c:v>
                </c:pt>
                <c:pt idx="2">
                  <c:v>Non-fare Revenues</c:v>
                </c:pt>
                <c:pt idx="3">
                  <c:v>Fare Revenues </c:v>
                </c:pt>
                <c:pt idx="4">
                  <c:v>Additional State Assistance</c:v>
                </c:pt>
                <c:pt idx="5">
                  <c:v>Contract Assistance</c:v>
                </c:pt>
              </c:strCache>
            </c:strRef>
          </c:cat>
          <c:val>
            <c:numRef>
              <c:f>rev!$F$42</c:f>
              <c:numCache/>
            </c:numRef>
          </c:val>
        </c:ser>
        <c:ser>
          <c:idx val="3"/>
          <c:order val="3"/>
          <c:spPr>
            <a:solidFill>
              <a:srgbClr val="71588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cat>
            <c:strRef>
              <c:f>'FY14 data'!$C$4:$C$9</c:f>
              <c:strCache>
                <c:ptCount val="6"/>
                <c:pt idx="0">
                  <c:v>Dedicated State Sales Tax Revenue</c:v>
                </c:pt>
                <c:pt idx="1">
                  <c:v>Local Assessments</c:v>
                </c:pt>
                <c:pt idx="2">
                  <c:v>Non-fare Revenues</c:v>
                </c:pt>
                <c:pt idx="3">
                  <c:v>Fare Revenues </c:v>
                </c:pt>
                <c:pt idx="4">
                  <c:v>Additional State Assistance</c:v>
                </c:pt>
                <c:pt idx="5">
                  <c:v>Contract Assistance</c:v>
                </c:pt>
              </c:strCache>
            </c:strRef>
          </c:cat>
          <c:val>
            <c:numRef>
              <c:f>rev!$F$42</c:f>
              <c:numCache/>
            </c:numRef>
          </c:val>
        </c:ser>
        <c:ser>
          <c:idx val="4"/>
          <c:order val="4"/>
          <c:spPr>
            <a:solidFill>
              <a:srgbClr val="4198A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cat>
            <c:strRef>
              <c:f>'FY14 data'!$C$4:$C$9</c:f>
              <c:strCache>
                <c:ptCount val="6"/>
                <c:pt idx="0">
                  <c:v>Dedicated State Sales Tax Revenue</c:v>
                </c:pt>
                <c:pt idx="1">
                  <c:v>Local Assessments</c:v>
                </c:pt>
                <c:pt idx="2">
                  <c:v>Non-fare Revenues</c:v>
                </c:pt>
                <c:pt idx="3">
                  <c:v>Fare Revenues </c:v>
                </c:pt>
                <c:pt idx="4">
                  <c:v>Additional State Assistance</c:v>
                </c:pt>
                <c:pt idx="5">
                  <c:v>Contract Assistance</c:v>
                </c:pt>
              </c:strCache>
            </c:strRef>
          </c:cat>
          <c:val>
            <c:numRef>
              <c:f>rev!$F$42</c:f>
              <c:numCache/>
            </c:numRef>
          </c:val>
        </c:ser>
        <c:ser>
          <c:idx val="5"/>
          <c:order val="5"/>
          <c:spPr>
            <a:solidFill>
              <a:srgbClr val="DB843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cat>
            <c:strRef>
              <c:f>'FY14 data'!$C$4:$C$9</c:f>
              <c:strCache>
                <c:ptCount val="6"/>
                <c:pt idx="0">
                  <c:v>Dedicated State Sales Tax Revenue</c:v>
                </c:pt>
                <c:pt idx="1">
                  <c:v>Local Assessments</c:v>
                </c:pt>
                <c:pt idx="2">
                  <c:v>Non-fare Revenues</c:v>
                </c:pt>
                <c:pt idx="3">
                  <c:v>Fare Revenues </c:v>
                </c:pt>
                <c:pt idx="4">
                  <c:v>Additional State Assistance</c:v>
                </c:pt>
                <c:pt idx="5">
                  <c:v>Contract Assistance</c:v>
                </c:pt>
              </c:strCache>
            </c:strRef>
          </c:cat>
          <c:val>
            <c:numRef>
              <c:f>rev!$F$42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125"/>
          <c:y val="0.14125"/>
          <c:w val="0.84475"/>
          <c:h val="0.821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CC1DA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E6B9B8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'FY14 data'!$C$17:$C$24</c:f>
              <c:strCache>
                <c:ptCount val="8"/>
                <c:pt idx="0">
                  <c:v>Wages</c:v>
                </c:pt>
                <c:pt idx="1">
                  <c:v>Health Care</c:v>
                </c:pt>
                <c:pt idx="2">
                  <c:v>Fringe Benefits and Payroll Taxes</c:v>
                </c:pt>
                <c:pt idx="3">
                  <c:v>Materials, Supplies &amp; Services</c:v>
                </c:pt>
                <c:pt idx="4">
                  <c:v>Casualty &amp; Liability</c:v>
                </c:pt>
                <c:pt idx="5">
                  <c:v>Commuter Rail Services</c:v>
                </c:pt>
                <c:pt idx="6">
                  <c:v>Purchased Local Service Expenses</c:v>
                </c:pt>
                <c:pt idx="7">
                  <c:v>Financial Services</c:v>
                </c:pt>
              </c:strCache>
            </c:strRef>
          </c:cat>
          <c:val>
            <c:numRef>
              <c:f>'FY14 data'!$D$17:$D$24</c:f>
              <c:numCache>
                <c:ptCount val="8"/>
                <c:pt idx="0">
                  <c:v>432.26</c:v>
                </c:pt>
                <c:pt idx="1">
                  <c:v>109.68</c:v>
                </c:pt>
                <c:pt idx="2">
                  <c:v>117.28</c:v>
                </c:pt>
                <c:pt idx="3">
                  <c:v>223.86</c:v>
                </c:pt>
                <c:pt idx="4">
                  <c:v>15.73</c:v>
                </c:pt>
                <c:pt idx="5">
                  <c:v>387.61</c:v>
                </c:pt>
                <c:pt idx="6">
                  <c:v>130.3</c:v>
                </c:pt>
                <c:pt idx="7">
                  <c:v>5.99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975"/>
          <c:y val="0.17475"/>
          <c:w val="0.845"/>
          <c:h val="0.82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CC1DA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'FY14 data'!$C$27:$C$32</c:f>
              <c:strCache>
                <c:ptCount val="6"/>
                <c:pt idx="0">
                  <c:v>Wages and Benefits</c:v>
                </c:pt>
                <c:pt idx="1">
                  <c:v>Materials, Supplies &amp; Services</c:v>
                </c:pt>
                <c:pt idx="2">
                  <c:v>Casualty &amp; Liability</c:v>
                </c:pt>
                <c:pt idx="3">
                  <c:v>Commuter Rail Services</c:v>
                </c:pt>
                <c:pt idx="4">
                  <c:v>Purchased Local Service Expenses</c:v>
                </c:pt>
                <c:pt idx="5">
                  <c:v>Financial Services</c:v>
                </c:pt>
              </c:strCache>
            </c:strRef>
          </c:cat>
          <c:val>
            <c:numRef>
              <c:f>'FY14 data'!$D$27:$D$32</c:f>
              <c:numCache>
                <c:ptCount val="6"/>
                <c:pt idx="0">
                  <c:v>659.22</c:v>
                </c:pt>
                <c:pt idx="1">
                  <c:v>223.86</c:v>
                </c:pt>
                <c:pt idx="2">
                  <c:v>15.73</c:v>
                </c:pt>
                <c:pt idx="3">
                  <c:v>387.61</c:v>
                </c:pt>
                <c:pt idx="4">
                  <c:v>130.3</c:v>
                </c:pt>
                <c:pt idx="5">
                  <c:v>5.99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625"/>
          <c:y val="0.162"/>
          <c:w val="0.8445"/>
          <c:h val="0.82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1"/>
            <c:explosion val="3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'FY14 data'!$C$35:$C$37</c:f>
              <c:strCache>
                <c:ptCount val="3"/>
                <c:pt idx="0">
                  <c:v>Interest</c:v>
                </c:pt>
                <c:pt idx="1">
                  <c:v>Principal</c:v>
                </c:pt>
                <c:pt idx="2">
                  <c:v>Lease</c:v>
                </c:pt>
              </c:strCache>
            </c:strRef>
          </c:cat>
          <c:val>
            <c:numRef>
              <c:f>'FY14 data'!$D$35:$D$37</c:f>
              <c:numCache>
                <c:ptCount val="3"/>
                <c:pt idx="0">
                  <c:v>239.78</c:v>
                </c:pt>
                <c:pt idx="1">
                  <c:v>198.98</c:v>
                </c:pt>
                <c:pt idx="2">
                  <c:v>5.05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"/>
          <c:y val="0.12875"/>
          <c:w val="0.8445"/>
          <c:h val="0.82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6B9B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CC1DA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7030A0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'FY14 data'!$C$41:$C$51</c:f>
              <c:strCache>
                <c:ptCount val="11"/>
                <c:pt idx="0">
                  <c:v>Wages</c:v>
                </c:pt>
                <c:pt idx="1">
                  <c:v>Health Care</c:v>
                </c:pt>
                <c:pt idx="2">
                  <c:v>Fringe Benefits and Payroll Taxes</c:v>
                </c:pt>
                <c:pt idx="3">
                  <c:v>Materials, Supplies &amp; Services</c:v>
                </c:pt>
                <c:pt idx="4">
                  <c:v>Casualty &amp; Liability</c:v>
                </c:pt>
                <c:pt idx="5">
                  <c:v>Commuter Rail Services</c:v>
                </c:pt>
                <c:pt idx="6">
                  <c:v>Purchased Local Service Expenses</c:v>
                </c:pt>
                <c:pt idx="7">
                  <c:v>Financial Services</c:v>
                </c:pt>
                <c:pt idx="8">
                  <c:v>Debt: Interest</c:v>
                </c:pt>
                <c:pt idx="9">
                  <c:v>Debt: Principal</c:v>
                </c:pt>
                <c:pt idx="10">
                  <c:v>Debt: Lease</c:v>
                </c:pt>
              </c:strCache>
            </c:strRef>
          </c:cat>
          <c:val>
            <c:numRef>
              <c:f>'FY14 data'!$D$41:$D$51</c:f>
              <c:numCache>
                <c:ptCount val="11"/>
                <c:pt idx="0">
                  <c:v>432.26</c:v>
                </c:pt>
                <c:pt idx="1">
                  <c:v>109.68</c:v>
                </c:pt>
                <c:pt idx="2">
                  <c:v>117.28</c:v>
                </c:pt>
                <c:pt idx="3">
                  <c:v>223.86</c:v>
                </c:pt>
                <c:pt idx="4">
                  <c:v>15.73</c:v>
                </c:pt>
                <c:pt idx="5">
                  <c:v>387.61</c:v>
                </c:pt>
                <c:pt idx="6">
                  <c:v>130.3</c:v>
                </c:pt>
                <c:pt idx="7">
                  <c:v>5.99</c:v>
                </c:pt>
                <c:pt idx="8">
                  <c:v>239.78</c:v>
                </c:pt>
                <c:pt idx="9">
                  <c:v>198.98</c:v>
                </c:pt>
                <c:pt idx="10">
                  <c:v>5.05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55"/>
          <c:y val="0.0785"/>
          <c:w val="0.8445"/>
          <c:h val="0.82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6B9B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21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'FY14 data'!$C$55:$C$63</c:f>
              <c:strCache>
                <c:ptCount val="9"/>
                <c:pt idx="0">
                  <c:v>Wages</c:v>
                </c:pt>
                <c:pt idx="1">
                  <c:v>Health Care</c:v>
                </c:pt>
                <c:pt idx="2">
                  <c:v>Fringe Benefits and Payroll Taxes</c:v>
                </c:pt>
                <c:pt idx="3">
                  <c:v>Materials, Supplies &amp; Services</c:v>
                </c:pt>
                <c:pt idx="4">
                  <c:v>Casualty &amp; Liability</c:v>
                </c:pt>
                <c:pt idx="5">
                  <c:v>Commuter Rail Services</c:v>
                </c:pt>
                <c:pt idx="6">
                  <c:v>Purchased Local Service Expenses</c:v>
                </c:pt>
                <c:pt idx="7">
                  <c:v>Financial Services</c:v>
                </c:pt>
                <c:pt idx="8">
                  <c:v>Debt Expenses</c:v>
                </c:pt>
              </c:strCache>
            </c:strRef>
          </c:cat>
          <c:val>
            <c:numRef>
              <c:f>'FY14 data'!$D$55:$D$63</c:f>
              <c:numCache>
                <c:ptCount val="9"/>
                <c:pt idx="0">
                  <c:v>432.26</c:v>
                </c:pt>
                <c:pt idx="1">
                  <c:v>109.68</c:v>
                </c:pt>
                <c:pt idx="2">
                  <c:v>117.28</c:v>
                </c:pt>
                <c:pt idx="3">
                  <c:v>223.86</c:v>
                </c:pt>
                <c:pt idx="4">
                  <c:v>15.73</c:v>
                </c:pt>
                <c:pt idx="5">
                  <c:v>387.61</c:v>
                </c:pt>
                <c:pt idx="6">
                  <c:v>130.3</c:v>
                </c:pt>
                <c:pt idx="7">
                  <c:v>5.99</c:v>
                </c:pt>
                <c:pt idx="8">
                  <c:v>443.81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0.74175</cdr:x>
      <cdr:y>0.088</cdr:y>
    </cdr:from>
    <cdr:to>
      <cdr:x>0.87175</cdr:x>
      <cdr:y>0.328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6181725" y="523875"/>
          <a:ext cx="1085850" cy="1447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0.1995</cdr:x>
      <cdr:y>-0.01175</cdr:y>
    </cdr:from>
    <cdr:to>
      <cdr:x>0.81</cdr:x>
      <cdr:y>0.1945</cdr:y>
    </cdr:to>
    <cdr:sp>
      <cdr:nvSpPr>
        <cdr:cNvPr id="2" name="TextBox 2"/>
        <cdr:cNvSpPr txBox="1">
          <a:spLocks noChangeArrowheads="1"/>
        </cdr:cNvSpPr>
      </cdr:nvSpPr>
      <cdr:spPr>
        <a:xfrm>
          <a:off x="1657350" y="-66674"/>
          <a:ext cx="5095875" cy="1238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Massachusetts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Bay Transportation Authority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Fiscal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Year 2014 Budget
</a:t>
          </a:r>
          <a:r>
            <a:rPr lang="en-US" cap="none" sz="14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Revenues</a:t>
          </a:r>
        </a:p>
      </cdr:txBody>
    </cdr:sp>
  </cdr:relSizeAnchor>
  <cdr:relSizeAnchor xmlns:cdr="http://schemas.openxmlformats.org/drawingml/2006/chartDrawing">
    <cdr:from>
      <cdr:x>0.47475</cdr:x>
      <cdr:y>0.82025</cdr:y>
    </cdr:from>
    <cdr:to>
      <cdr:x>0.5855</cdr:x>
      <cdr:y>1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3952875" y="4933950"/>
          <a:ext cx="923925" cy="1171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</xdr:row>
      <xdr:rowOff>57150</xdr:rowOff>
    </xdr:from>
    <xdr:to>
      <xdr:col>13</xdr:col>
      <xdr:colOff>485775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695325" y="219075"/>
        <a:ext cx="8153400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285750</xdr:colOff>
      <xdr:row>31</xdr:row>
      <xdr:rowOff>9525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4381500" y="5029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123825</xdr:colOff>
      <xdr:row>40</xdr:row>
      <xdr:rowOff>161925</xdr:rowOff>
    </xdr:from>
    <xdr:ext cx="3800475" cy="276225"/>
    <xdr:sp>
      <xdr:nvSpPr>
        <xdr:cNvPr id="3" name="TextBox 3"/>
        <xdr:cNvSpPr txBox="1">
          <a:spLocks noChangeArrowheads="1"/>
        </xdr:cNvSpPr>
      </xdr:nvSpPr>
      <xdr:spPr>
        <a:xfrm>
          <a:off x="3171825" y="6638925"/>
          <a:ext cx="3800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Total Operating &amp; Debt Expenses = $1.866 Billion</a:t>
          </a:r>
        </a:p>
      </xdr:txBody>
    </xdr:sp>
    <xdr:clientData/>
  </xdr:one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0.74125</cdr:x>
      <cdr:y>0.15375</cdr:y>
    </cdr:from>
    <cdr:to>
      <cdr:x>0.87125</cdr:x>
      <cdr:y>0.35175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6038850" y="1095375"/>
          <a:ext cx="1057275" cy="1409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0.1985</cdr:x>
      <cdr:y>-0.0165</cdr:y>
    </cdr:from>
    <cdr:to>
      <cdr:x>0.80975</cdr:x>
      <cdr:y>0.242</cdr:y>
    </cdr:to>
    <cdr:sp>
      <cdr:nvSpPr>
        <cdr:cNvPr id="2" name="TextBox 2"/>
        <cdr:cNvSpPr txBox="1">
          <a:spLocks noChangeArrowheads="1"/>
        </cdr:cNvSpPr>
      </cdr:nvSpPr>
      <cdr:spPr>
        <a:xfrm>
          <a:off x="1609725" y="-114299"/>
          <a:ext cx="4981575" cy="1847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Massachusetts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Bay Transportation Authority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Fiscal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Year 2014 Budget</a:t>
          </a: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Operating Expenses </a:t>
          </a: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and Debt Service</a:t>
          </a:r>
        </a:p>
      </cdr:txBody>
    </cdr:sp>
  </cdr:relSizeAnchor>
  <cdr:relSizeAnchor xmlns:cdr="http://schemas.openxmlformats.org/drawingml/2006/chartDrawing">
    <cdr:from>
      <cdr:x>0.474</cdr:x>
      <cdr:y>0.7555</cdr:y>
    </cdr:from>
    <cdr:to>
      <cdr:x>0.58475</cdr:x>
      <cdr:y>1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3857625" y="5381625"/>
          <a:ext cx="904875" cy="1847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</xdr:row>
      <xdr:rowOff>133350</xdr:rowOff>
    </xdr:from>
    <xdr:to>
      <xdr:col>13</xdr:col>
      <xdr:colOff>485775</xdr:colOff>
      <xdr:row>46</xdr:row>
      <xdr:rowOff>142875</xdr:rowOff>
    </xdr:to>
    <xdr:graphicFrame>
      <xdr:nvGraphicFramePr>
        <xdr:cNvPr id="1" name="Chart 1"/>
        <xdr:cNvGraphicFramePr/>
      </xdr:nvGraphicFramePr>
      <xdr:xfrm>
        <a:off x="257175" y="457200"/>
        <a:ext cx="8153400" cy="713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57150</xdr:rowOff>
    </xdr:from>
    <xdr:to>
      <xdr:col>13</xdr:col>
      <xdr:colOff>600075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619125" y="57150"/>
        <a:ext cx="8343900" cy="601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285750</xdr:colOff>
      <xdr:row>32</xdr:row>
      <xdr:rowOff>9525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4381500" y="5191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247650</xdr:colOff>
      <xdr:row>32</xdr:row>
      <xdr:rowOff>133350</xdr:rowOff>
    </xdr:from>
    <xdr:ext cx="3114675" cy="514350"/>
    <xdr:sp>
      <xdr:nvSpPr>
        <xdr:cNvPr id="3" name="TextBox 3"/>
        <xdr:cNvSpPr txBox="1">
          <a:spLocks noChangeArrowheads="1"/>
        </xdr:cNvSpPr>
      </xdr:nvSpPr>
      <xdr:spPr>
        <a:xfrm>
          <a:off x="3295650" y="5314950"/>
          <a:ext cx="3114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State  and Local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Funding = $1.234 Billion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 Revenue = $1.866 Billion</a:t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0.206</cdr:x>
      <cdr:y>-0.01275</cdr:y>
    </cdr:from>
    <cdr:to>
      <cdr:x>0.7695</cdr:x>
      <cdr:y>0.23675</cdr:y>
    </cdr:to>
    <cdr:sp>
      <cdr:nvSpPr>
        <cdr:cNvPr id="1" name="TextBox 1"/>
        <cdr:cNvSpPr txBox="1">
          <a:spLocks noChangeArrowheads="1"/>
        </cdr:cNvSpPr>
      </cdr:nvSpPr>
      <cdr:spPr>
        <a:xfrm>
          <a:off x="1628775" y="-76199"/>
          <a:ext cx="4467225" cy="1628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Massachusetts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Bay Transportation Authority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Fiscal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Year 2014 Budget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Operating Expenses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0.2035</cdr:x>
      <cdr:y>0.857</cdr:y>
    </cdr:from>
    <cdr:to>
      <cdr:x>0.6765</cdr:x>
      <cdr:y>1</cdr:y>
    </cdr:to>
    <cdr:sp>
      <cdr:nvSpPr>
        <cdr:cNvPr id="2" name="TextBox 3"/>
        <cdr:cNvSpPr txBox="1">
          <a:spLocks noChangeArrowheads="1"/>
        </cdr:cNvSpPr>
      </cdr:nvSpPr>
      <cdr:spPr>
        <a:xfrm>
          <a:off x="1609725" y="5600700"/>
          <a:ext cx="3752850" cy="1095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 Operating Expenses = $1.423 Billion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0</xdr:row>
      <xdr:rowOff>9525</xdr:rowOff>
    </xdr:from>
    <xdr:to>
      <xdr:col>13</xdr:col>
      <xdr:colOff>447675</xdr:colOff>
      <xdr:row>40</xdr:row>
      <xdr:rowOff>76200</xdr:rowOff>
    </xdr:to>
    <xdr:graphicFrame>
      <xdr:nvGraphicFramePr>
        <xdr:cNvPr id="1" name="Chart 1"/>
        <xdr:cNvGraphicFramePr/>
      </xdr:nvGraphicFramePr>
      <xdr:xfrm>
        <a:off x="438150" y="9525"/>
        <a:ext cx="7934325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-0.00675</cdr:x>
      <cdr:y>-0.0125</cdr:y>
    </cdr:from>
    <cdr:to>
      <cdr:x>-0.00325</cdr:x>
      <cdr:y>-0.0065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76199"/>
          <a:ext cx="28575" cy="381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0.25725</cdr:x>
      <cdr:y>0.849</cdr:y>
    </cdr:from>
    <cdr:to>
      <cdr:x>0.747</cdr:x>
      <cdr:y>0.91175</cdr:y>
    </cdr:to>
    <cdr:sp>
      <cdr:nvSpPr>
        <cdr:cNvPr id="2" name="TextBox 3"/>
        <cdr:cNvSpPr txBox="1">
          <a:spLocks noChangeArrowheads="1"/>
        </cdr:cNvSpPr>
      </cdr:nvSpPr>
      <cdr:spPr>
        <a:xfrm>
          <a:off x="1971675" y="5448300"/>
          <a:ext cx="37528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 Operating Expenses = $1.423 Billion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0.21575</cdr:x>
      <cdr:y>-0.0125</cdr:y>
    </cdr:from>
    <cdr:to>
      <cdr:x>0.7485</cdr:x>
      <cdr:y>0.18925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1647825" y="-76199"/>
          <a:ext cx="4086225" cy="1295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0</xdr:row>
      <xdr:rowOff>38100</xdr:rowOff>
    </xdr:from>
    <xdr:to>
      <xdr:col>13</xdr:col>
      <xdr:colOff>581025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838200" y="38100"/>
        <a:ext cx="7667625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0.742</cdr:x>
      <cdr:y>0.088</cdr:y>
    </cdr:from>
    <cdr:to>
      <cdr:x>0.87175</cdr:x>
      <cdr:y>0.343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6048375" y="533400"/>
          <a:ext cx="1057275" cy="1571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0.1985</cdr:x>
      <cdr:y>-0.01125</cdr:y>
    </cdr:from>
    <cdr:to>
      <cdr:x>0.8095</cdr:x>
      <cdr:y>0.211</cdr:y>
    </cdr:to>
    <cdr:sp>
      <cdr:nvSpPr>
        <cdr:cNvPr id="2" name="TextBox 2"/>
        <cdr:cNvSpPr txBox="1">
          <a:spLocks noChangeArrowheads="1"/>
        </cdr:cNvSpPr>
      </cdr:nvSpPr>
      <cdr:spPr>
        <a:xfrm>
          <a:off x="1609725" y="-66674"/>
          <a:ext cx="4981575" cy="1371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Massachusetts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Bay Transportation Authority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Fiscal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Year 2014 Budget</a:t>
          </a: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Debt Service</a:t>
          </a:r>
        </a:p>
      </cdr:txBody>
    </cdr:sp>
  </cdr:relSizeAnchor>
  <cdr:relSizeAnchor xmlns:cdr="http://schemas.openxmlformats.org/drawingml/2006/chartDrawing">
    <cdr:from>
      <cdr:x>0.474</cdr:x>
      <cdr:y>0.812</cdr:y>
    </cdr:from>
    <cdr:to>
      <cdr:x>0.58475</cdr:x>
      <cdr:y>1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3857625" y="5000625"/>
          <a:ext cx="904875" cy="1390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</xdr:row>
      <xdr:rowOff>104775</xdr:rowOff>
    </xdr:from>
    <xdr:to>
      <xdr:col>13</xdr:col>
      <xdr:colOff>495300</xdr:colOff>
      <xdr:row>40</xdr:row>
      <xdr:rowOff>114300</xdr:rowOff>
    </xdr:to>
    <xdr:graphicFrame>
      <xdr:nvGraphicFramePr>
        <xdr:cNvPr id="1" name="Chart 1"/>
        <xdr:cNvGraphicFramePr/>
      </xdr:nvGraphicFramePr>
      <xdr:xfrm>
        <a:off x="704850" y="428625"/>
        <a:ext cx="81534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285750</xdr:colOff>
      <xdr:row>32</xdr:row>
      <xdr:rowOff>9525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4381500" y="5191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285750</xdr:colOff>
      <xdr:row>36</xdr:row>
      <xdr:rowOff>142875</xdr:rowOff>
    </xdr:from>
    <xdr:ext cx="2743200" cy="276225"/>
    <xdr:sp>
      <xdr:nvSpPr>
        <xdr:cNvPr id="3" name="TextBox 3"/>
        <xdr:cNvSpPr txBox="1">
          <a:spLocks noChangeArrowheads="1"/>
        </xdr:cNvSpPr>
      </xdr:nvSpPr>
      <xdr:spPr>
        <a:xfrm>
          <a:off x="3333750" y="5972175"/>
          <a:ext cx="2743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Total Debt Service = $443.8 Million</a:t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0.7415</cdr:x>
      <cdr:y>0.1125</cdr:y>
    </cdr:from>
    <cdr:to>
      <cdr:x>0.87175</cdr:x>
      <cdr:y>0.35825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6038850" y="762000"/>
          <a:ext cx="1057275" cy="1676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0.19875</cdr:x>
      <cdr:y>-0.013</cdr:y>
    </cdr:from>
    <cdr:to>
      <cdr:x>0.80925</cdr:x>
      <cdr:y>0.243</cdr:y>
    </cdr:to>
    <cdr:sp>
      <cdr:nvSpPr>
        <cdr:cNvPr id="2" name="TextBox 2"/>
        <cdr:cNvSpPr txBox="1">
          <a:spLocks noChangeArrowheads="1"/>
        </cdr:cNvSpPr>
      </cdr:nvSpPr>
      <cdr:spPr>
        <a:xfrm>
          <a:off x="1619250" y="-85724"/>
          <a:ext cx="4981575" cy="1752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Massachusetts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Bay Transportation Authority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Fiscal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Year 2014 Budget</a:t>
          </a: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Operating Expenses </a:t>
          </a: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and Debt Service</a:t>
          </a:r>
        </a:p>
      </cdr:txBody>
    </cdr:sp>
  </cdr:relSizeAnchor>
  <cdr:relSizeAnchor xmlns:cdr="http://schemas.openxmlformats.org/drawingml/2006/chartDrawing">
    <cdr:from>
      <cdr:x>0.474</cdr:x>
      <cdr:y>0.77975</cdr:y>
    </cdr:from>
    <cdr:to>
      <cdr:x>0.5855</cdr:x>
      <cdr:y>1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3857625" y="5324475"/>
          <a:ext cx="904875" cy="1657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64"/>
  <sheetViews>
    <sheetView zoomScalePageLayoutView="0" workbookViewId="0" topLeftCell="A7">
      <selection activeCell="E11" sqref="E11"/>
    </sheetView>
  </sheetViews>
  <sheetFormatPr defaultColWidth="9.140625" defaultRowHeight="12.75"/>
  <cols>
    <col min="3" max="3" width="31.8515625" style="0" customWidth="1"/>
    <col min="4" max="4" width="13.8515625" style="11" bestFit="1" customWidth="1"/>
    <col min="5" max="5" width="9.140625" style="7" customWidth="1"/>
    <col min="6" max="6" width="4.140625" style="0" customWidth="1"/>
    <col min="7" max="7" width="14.7109375" style="0" customWidth="1"/>
    <col min="8" max="8" width="24.421875" style="0" customWidth="1"/>
  </cols>
  <sheetData>
    <row r="1" ht="12.75">
      <c r="B1" s="2" t="s">
        <v>22</v>
      </c>
    </row>
    <row r="3" spans="2:7" ht="12.75">
      <c r="B3" t="s">
        <v>3</v>
      </c>
      <c r="G3" t="s">
        <v>27</v>
      </c>
    </row>
    <row r="4" spans="3:7" ht="12.75">
      <c r="C4" t="s">
        <v>0</v>
      </c>
      <c r="D4" s="11">
        <v>799.3</v>
      </c>
      <c r="E4" s="1">
        <f>D4/D10</f>
        <v>0.4282374170099138</v>
      </c>
      <c r="G4" s="6">
        <f>+D4+D5+D9+D8</f>
        <v>1234.44</v>
      </c>
    </row>
    <row r="5" spans="3:5" ht="12.75">
      <c r="C5" t="s">
        <v>1</v>
      </c>
      <c r="D5" s="11">
        <v>157.14</v>
      </c>
      <c r="E5" s="1">
        <f>D5/D10</f>
        <v>0.08419020106210166</v>
      </c>
    </row>
    <row r="6" spans="3:5" ht="12.75">
      <c r="C6" t="s">
        <v>2</v>
      </c>
      <c r="D6" s="12">
        <f>45.37+17.49</f>
        <v>62.86</v>
      </c>
      <c r="E6" s="1">
        <f>D6/D10</f>
        <v>0.0336782234871052</v>
      </c>
    </row>
    <row r="7" spans="3:5" ht="12.75">
      <c r="C7" t="s">
        <v>7</v>
      </c>
      <c r="D7" s="11">
        <v>569.188</v>
      </c>
      <c r="E7" s="1">
        <f>D7/D10</f>
        <v>0.3049513310559725</v>
      </c>
    </row>
    <row r="8" spans="3:5" ht="12.75">
      <c r="C8" t="s">
        <v>30</v>
      </c>
      <c r="D8" s="11">
        <v>118</v>
      </c>
      <c r="E8" s="1">
        <f>D8/D10</f>
        <v>0.0632203368036655</v>
      </c>
    </row>
    <row r="9" spans="3:7" ht="13.5" thickBot="1">
      <c r="C9" s="4" t="s">
        <v>16</v>
      </c>
      <c r="D9" s="13">
        <v>160</v>
      </c>
      <c r="E9" s="5">
        <f>D9/D10</f>
        <v>0.08572249058124136</v>
      </c>
      <c r="G9" s="3"/>
    </row>
    <row r="10" spans="4:5" ht="12.75">
      <c r="D10" s="11">
        <f>SUM(D4:D9)</f>
        <v>1866.4879999999998</v>
      </c>
      <c r="E10" s="1">
        <f>SUM(E4:E9)</f>
        <v>1</v>
      </c>
    </row>
    <row r="11" ht="12.75">
      <c r="B11" t="s">
        <v>4</v>
      </c>
    </row>
    <row r="12" spans="3:5" ht="12.75">
      <c r="C12" t="s">
        <v>5</v>
      </c>
      <c r="D12" s="11">
        <v>1422.72</v>
      </c>
      <c r="E12" s="1">
        <f>D12/D14</f>
        <v>0.7622231508566653</v>
      </c>
    </row>
    <row r="13" spans="3:7" ht="13.5" thickBot="1">
      <c r="C13" s="4" t="s">
        <v>6</v>
      </c>
      <c r="D13" s="13">
        <v>443.82</v>
      </c>
      <c r="E13" s="5">
        <f>D13/D14</f>
        <v>0.23777684914333472</v>
      </c>
      <c r="G13" s="3"/>
    </row>
    <row r="14" spans="4:5" ht="12.75">
      <c r="D14" s="11">
        <f>SUM(D12:D13)</f>
        <v>1866.54</v>
      </c>
      <c r="E14" s="1">
        <f>D14/$D$14</f>
        <v>1</v>
      </c>
    </row>
    <row r="16" ht="12.75">
      <c r="B16" t="s">
        <v>5</v>
      </c>
    </row>
    <row r="17" spans="3:5" ht="12.75">
      <c r="C17" t="s">
        <v>8</v>
      </c>
      <c r="D17" s="11">
        <v>432.26</v>
      </c>
      <c r="E17" s="1">
        <f>D17/D25</f>
        <v>0.3038286087818318</v>
      </c>
    </row>
    <row r="18" spans="3:5" ht="12.75">
      <c r="C18" t="s">
        <v>9</v>
      </c>
      <c r="D18" s="11">
        <v>109.68</v>
      </c>
      <c r="E18" s="1">
        <f>D18/D25</f>
        <v>0.0770923097468915</v>
      </c>
    </row>
    <row r="19" spans="3:5" ht="12.75">
      <c r="C19" t="s">
        <v>10</v>
      </c>
      <c r="D19" s="11">
        <f>192+34.96-D18</f>
        <v>117.28</v>
      </c>
      <c r="E19" s="1">
        <f>D19/D25</f>
        <v>0.08243422763599047</v>
      </c>
    </row>
    <row r="20" spans="3:5" ht="12.75">
      <c r="C20" t="s">
        <v>11</v>
      </c>
      <c r="D20" s="11">
        <v>223.86</v>
      </c>
      <c r="E20" s="1">
        <f>D20/D25</f>
        <v>0.1573475971912758</v>
      </c>
    </row>
    <row r="21" spans="3:5" ht="12.75">
      <c r="C21" t="s">
        <v>12</v>
      </c>
      <c r="D21" s="11">
        <v>15.73</v>
      </c>
      <c r="E21" s="1">
        <f>D21/D25</f>
        <v>0.011056364262569321</v>
      </c>
    </row>
    <row r="22" spans="3:5" ht="12.75">
      <c r="C22" t="s">
        <v>13</v>
      </c>
      <c r="D22" s="11">
        <v>387.61</v>
      </c>
      <c r="E22" s="1">
        <f>D22/D25</f>
        <v>0.2724448411833754</v>
      </c>
    </row>
    <row r="23" spans="3:5" ht="12.75">
      <c r="C23" t="s">
        <v>14</v>
      </c>
      <c r="D23" s="11">
        <v>130.3</v>
      </c>
      <c r="E23" s="1">
        <f>D23/D25</f>
        <v>0.09158577644073634</v>
      </c>
    </row>
    <row r="24" spans="3:7" ht="13.5" thickBot="1">
      <c r="C24" s="4" t="s">
        <v>15</v>
      </c>
      <c r="D24" s="13">
        <v>5.99</v>
      </c>
      <c r="E24" s="5">
        <f>D24/D25</f>
        <v>0.0042102747573293225</v>
      </c>
      <c r="G24" s="3"/>
    </row>
    <row r="25" spans="4:5" ht="12.75">
      <c r="D25" s="11">
        <f>SUM(D17:D24)</f>
        <v>1422.71</v>
      </c>
      <c r="E25" s="1">
        <f>SUM(E17:E24)</f>
        <v>0.9999999999999999</v>
      </c>
    </row>
    <row r="27" spans="3:5" ht="12.75">
      <c r="C27" t="s">
        <v>17</v>
      </c>
      <c r="D27" s="11">
        <f>+D17+D18+D19</f>
        <v>659.22</v>
      </c>
      <c r="E27" s="1">
        <f>D27/D33</f>
        <v>0.46335514616471385</v>
      </c>
    </row>
    <row r="28" spans="3:5" ht="12.75">
      <c r="C28" t="s">
        <v>11</v>
      </c>
      <c r="D28" s="11">
        <f>+D20</f>
        <v>223.86</v>
      </c>
      <c r="E28" s="1">
        <f>D28/D33</f>
        <v>0.1573475971912758</v>
      </c>
    </row>
    <row r="29" spans="3:5" ht="12.75">
      <c r="C29" t="s">
        <v>12</v>
      </c>
      <c r="D29" s="11">
        <f>+D21</f>
        <v>15.73</v>
      </c>
      <c r="E29" s="1">
        <f>D29/D33</f>
        <v>0.011056364262569321</v>
      </c>
    </row>
    <row r="30" spans="3:5" ht="12.75">
      <c r="C30" t="s">
        <v>13</v>
      </c>
      <c r="D30" s="11">
        <f>+D22</f>
        <v>387.61</v>
      </c>
      <c r="E30" s="1">
        <f>D30/D33</f>
        <v>0.2724448411833754</v>
      </c>
    </row>
    <row r="31" spans="3:5" ht="12.75">
      <c r="C31" t="s">
        <v>14</v>
      </c>
      <c r="D31" s="11">
        <f>+D23</f>
        <v>130.3</v>
      </c>
      <c r="E31" s="1">
        <f>D31/D33</f>
        <v>0.09158577644073634</v>
      </c>
    </row>
    <row r="32" spans="3:7" ht="13.5" thickBot="1">
      <c r="C32" s="4" t="s">
        <v>15</v>
      </c>
      <c r="D32" s="13">
        <f>+D24</f>
        <v>5.99</v>
      </c>
      <c r="E32" s="5">
        <f>D32/D33</f>
        <v>0.0042102747573293225</v>
      </c>
      <c r="G32" s="3"/>
    </row>
    <row r="33" spans="4:5" ht="12.75">
      <c r="D33" s="11">
        <f>SUM(D27:D32)</f>
        <v>1422.71</v>
      </c>
      <c r="E33" s="1">
        <f>SUM(E27:E32)</f>
        <v>0.9999999999999999</v>
      </c>
    </row>
    <row r="34" ht="12.75">
      <c r="B34" t="s">
        <v>21</v>
      </c>
    </row>
    <row r="35" spans="3:5" ht="12.75">
      <c r="C35" t="s">
        <v>18</v>
      </c>
      <c r="D35" s="11">
        <v>239.78</v>
      </c>
      <c r="E35" s="1">
        <f>D35/D38</f>
        <v>0.5402762443387936</v>
      </c>
    </row>
    <row r="36" spans="3:5" ht="12.75">
      <c r="C36" t="s">
        <v>19</v>
      </c>
      <c r="D36" s="11">
        <v>198.98</v>
      </c>
      <c r="E36" s="1">
        <f>D36/D38</f>
        <v>0.44834501250535136</v>
      </c>
    </row>
    <row r="37" spans="3:5" ht="13.5" thickBot="1">
      <c r="C37" s="9" t="s">
        <v>20</v>
      </c>
      <c r="D37" s="13">
        <v>5.05</v>
      </c>
      <c r="E37" s="5">
        <f>D37/D38</f>
        <v>0.011378743155854982</v>
      </c>
    </row>
    <row r="38" spans="4:5" ht="12.75">
      <c r="D38" s="11">
        <f>SUM(D35:D37)</f>
        <v>443.81</v>
      </c>
      <c r="E38" s="1">
        <f>SUM(E35:E37)</f>
        <v>1</v>
      </c>
    </row>
    <row r="40" ht="12.75">
      <c r="B40" t="s">
        <v>23</v>
      </c>
    </row>
    <row r="41" spans="3:5" ht="12.75">
      <c r="C41" t="s">
        <v>8</v>
      </c>
      <c r="D41" s="11">
        <f>+D17</f>
        <v>432.26</v>
      </c>
      <c r="E41" s="1">
        <f>D41/$D$52</f>
        <v>0.23158605318989348</v>
      </c>
    </row>
    <row r="42" spans="3:5" ht="12.75">
      <c r="C42" t="s">
        <v>9</v>
      </c>
      <c r="D42" s="11">
        <f aca="true" t="shared" si="0" ref="D42:D48">+D18</f>
        <v>109.68</v>
      </c>
      <c r="E42" s="1">
        <f aca="true" t="shared" si="1" ref="E42:E51">D42/$D$52</f>
        <v>0.058761759852559846</v>
      </c>
    </row>
    <row r="43" spans="3:5" ht="12.75">
      <c r="C43" t="s">
        <v>10</v>
      </c>
      <c r="D43" s="11">
        <f t="shared" si="0"/>
        <v>117.28</v>
      </c>
      <c r="E43" s="1">
        <f t="shared" si="1"/>
        <v>0.06283350834708441</v>
      </c>
    </row>
    <row r="44" spans="3:5" ht="12.75">
      <c r="C44" t="s">
        <v>11</v>
      </c>
      <c r="D44" s="11">
        <f t="shared" si="0"/>
        <v>223.86</v>
      </c>
      <c r="E44" s="1">
        <f t="shared" si="1"/>
        <v>0.11993442341898293</v>
      </c>
    </row>
    <row r="45" spans="3:5" ht="12.75">
      <c r="C45" t="s">
        <v>12</v>
      </c>
      <c r="D45" s="11">
        <f t="shared" si="0"/>
        <v>15.73</v>
      </c>
      <c r="E45" s="1">
        <f t="shared" si="1"/>
        <v>0.008427447870904143</v>
      </c>
    </row>
    <row r="46" spans="3:5" ht="12.75">
      <c r="C46" t="s">
        <v>13</v>
      </c>
      <c r="D46" s="11">
        <f t="shared" si="0"/>
        <v>387.61</v>
      </c>
      <c r="E46" s="1">
        <f t="shared" si="1"/>
        <v>0.20766453078456165</v>
      </c>
    </row>
    <row r="47" spans="3:5" ht="12.75">
      <c r="C47" t="s">
        <v>14</v>
      </c>
      <c r="D47" s="11">
        <f t="shared" si="0"/>
        <v>130.3</v>
      </c>
      <c r="E47" s="1">
        <f t="shared" si="1"/>
        <v>0.06980905642586203</v>
      </c>
    </row>
    <row r="48" spans="3:5" ht="12.75">
      <c r="C48" s="10" t="s">
        <v>15</v>
      </c>
      <c r="D48" s="11">
        <f t="shared" si="0"/>
        <v>5.99</v>
      </c>
      <c r="E48" s="1">
        <f t="shared" si="1"/>
        <v>0.0032091807213423915</v>
      </c>
    </row>
    <row r="49" spans="3:7" ht="12.75">
      <c r="C49" s="14" t="s">
        <v>24</v>
      </c>
      <c r="D49" s="11">
        <f>+D35</f>
        <v>239.78</v>
      </c>
      <c r="E49" s="1">
        <f t="shared" si="1"/>
        <v>0.12846366500225018</v>
      </c>
      <c r="G49" s="16">
        <f>+D49+D50+D51</f>
        <v>443.81</v>
      </c>
    </row>
    <row r="50" spans="3:5" ht="12.75">
      <c r="C50" s="14" t="s">
        <v>25</v>
      </c>
      <c r="D50" s="11">
        <f>+D36</f>
        <v>198.98</v>
      </c>
      <c r="E50" s="1">
        <f t="shared" si="1"/>
        <v>0.10660480466322353</v>
      </c>
    </row>
    <row r="51" spans="3:5" ht="13.5" thickBot="1">
      <c r="C51" s="15" t="s">
        <v>26</v>
      </c>
      <c r="D51" s="13">
        <f>+D37</f>
        <v>5.05</v>
      </c>
      <c r="E51" s="5">
        <f t="shared" si="1"/>
        <v>0.0027055697233354047</v>
      </c>
    </row>
    <row r="52" spans="4:5" ht="12.75">
      <c r="D52" s="11">
        <f>SUM(D41:D51)</f>
        <v>1866.52</v>
      </c>
      <c r="E52" s="1">
        <f>SUM(E45:E51)</f>
        <v>0.5268842551914793</v>
      </c>
    </row>
    <row r="54" ht="12.75">
      <c r="B54" s="2" t="s">
        <v>28</v>
      </c>
    </row>
    <row r="55" spans="3:5" ht="12.75">
      <c r="C55" t="s">
        <v>8</v>
      </c>
      <c r="D55" s="11">
        <f aca="true" t="shared" si="2" ref="D55:D62">+D41</f>
        <v>432.26</v>
      </c>
      <c r="E55" s="1">
        <v>0.23469230087128193</v>
      </c>
    </row>
    <row r="56" spans="3:5" ht="12.75">
      <c r="C56" t="s">
        <v>9</v>
      </c>
      <c r="D56" s="11">
        <f t="shared" si="2"/>
        <v>109.68</v>
      </c>
      <c r="E56" s="1">
        <v>0.05691022807100452</v>
      </c>
    </row>
    <row r="57" spans="3:5" ht="12.75">
      <c r="C57" t="s">
        <v>10</v>
      </c>
      <c r="D57" s="11">
        <f t="shared" si="2"/>
        <v>117.28</v>
      </c>
      <c r="E57" s="1">
        <v>0.0621722206086389</v>
      </c>
    </row>
    <row r="58" spans="3:5" ht="12.75">
      <c r="C58" t="s">
        <v>11</v>
      </c>
      <c r="D58" s="11">
        <f t="shared" si="2"/>
        <v>223.86</v>
      </c>
      <c r="E58" s="1">
        <v>0.12321717480381689</v>
      </c>
    </row>
    <row r="59" spans="3:5" ht="12.75">
      <c r="C59" t="s">
        <v>12</v>
      </c>
      <c r="D59" s="11">
        <f t="shared" si="2"/>
        <v>15.73</v>
      </c>
      <c r="E59" s="1">
        <v>0.008352284825125034</v>
      </c>
    </row>
    <row r="60" spans="3:5" ht="12.75">
      <c r="C60" t="s">
        <v>13</v>
      </c>
      <c r="D60" s="11">
        <f t="shared" si="2"/>
        <v>387.61</v>
      </c>
      <c r="E60" s="1">
        <v>0.2058124043907638</v>
      </c>
    </row>
    <row r="61" spans="3:5" ht="12.75">
      <c r="C61" t="s">
        <v>14</v>
      </c>
      <c r="D61" s="11">
        <f t="shared" si="2"/>
        <v>130.3</v>
      </c>
      <c r="E61" s="1">
        <v>0.07266434700053151</v>
      </c>
    </row>
    <row r="62" spans="3:5" ht="12.75">
      <c r="C62" s="10" t="s">
        <v>15</v>
      </c>
      <c r="D62" s="11">
        <f t="shared" si="2"/>
        <v>5.99</v>
      </c>
      <c r="E62" s="1">
        <v>0.003180558557056513</v>
      </c>
    </row>
    <row r="63" spans="3:5" ht="13.5" thickBot="1">
      <c r="C63" s="15" t="s">
        <v>29</v>
      </c>
      <c r="D63" s="13">
        <f>+D49+D50+D51</f>
        <v>443.81</v>
      </c>
      <c r="E63" s="5">
        <f>D63/$D$52</f>
        <v>0.23777403938880912</v>
      </c>
    </row>
    <row r="64" spans="4:5" ht="12.75">
      <c r="D64" s="11">
        <f>SUM(D55:D63)</f>
        <v>1866.52</v>
      </c>
      <c r="E64" s="1">
        <f>SUM(E59:E63)</f>
        <v>0.5277836341622859</v>
      </c>
    </row>
  </sheetData>
  <sheetProtection/>
  <printOptions/>
  <pageMargins left="1.02" right="0.7" top="0.17" bottom="0.17" header="0.2" footer="0.2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F42:F43"/>
  <sheetViews>
    <sheetView zoomScalePageLayoutView="0" workbookViewId="0" topLeftCell="A7">
      <selection activeCell="H44" sqref="H44"/>
    </sheetView>
  </sheetViews>
  <sheetFormatPr defaultColWidth="9.140625" defaultRowHeight="12.75"/>
  <cols>
    <col min="6" max="6" width="15.7109375" style="0" bestFit="1" customWidth="1"/>
  </cols>
  <sheetData>
    <row r="42" ht="18.75">
      <c r="F42" s="8"/>
    </row>
    <row r="43" ht="18.75">
      <c r="F43" s="8"/>
    </row>
  </sheetData>
  <sheetProtection/>
  <printOptions/>
  <pageMargins left="0.36" right="0.7" top="0.75" bottom="0.75" header="0.3" footer="0.3"/>
  <pageSetup fitToHeight="1" fitToWidth="1" horizontalDpi="600" verticalDpi="600" orientation="landscape" scale="96" r:id="rId2"/>
  <headerFooter>
    <oddFooter>&amp;C&amp;D &amp;Z&amp;F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7">
      <selection activeCell="Q16" sqref="Q15:Q16"/>
    </sheetView>
  </sheetViews>
  <sheetFormatPr defaultColWidth="9.140625" defaultRowHeight="12.75"/>
  <sheetData/>
  <sheetProtection/>
  <printOptions/>
  <pageMargins left="0.38" right="0.22" top="0.75" bottom="0.75" header="0.3" footer="0.3"/>
  <pageSetup fitToHeight="1" fitToWidth="1" horizontalDpi="600" verticalDpi="600" orientation="landscape" scale="99" r:id="rId2"/>
  <headerFooter>
    <oddFooter>&amp;C&amp;D &amp;Z&amp;F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4">
      <selection activeCell="A14" sqref="A14"/>
    </sheetView>
  </sheetViews>
  <sheetFormatPr defaultColWidth="9.140625" defaultRowHeight="12.75"/>
  <sheetData/>
  <sheetProtection/>
  <printOptions/>
  <pageMargins left="0.36" right="0.7" top="0.75" bottom="0.75" header="0.3" footer="0.3"/>
  <pageSetup fitToHeight="1" fitToWidth="1" horizontalDpi="600" verticalDpi="600" orientation="landscape" r:id="rId2"/>
  <headerFooter>
    <oddFooter>&amp;C&amp;D &amp;Z&amp;F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F42:F43"/>
  <sheetViews>
    <sheetView zoomScalePageLayoutView="0" workbookViewId="0" topLeftCell="A31">
      <selection activeCell="P13" sqref="P13"/>
    </sheetView>
  </sheetViews>
  <sheetFormatPr defaultColWidth="9.140625" defaultRowHeight="12.75"/>
  <cols>
    <col min="6" max="6" width="15.7109375" style="0" bestFit="1" customWidth="1"/>
  </cols>
  <sheetData>
    <row r="42" ht="18.75">
      <c r="F42" s="8"/>
    </row>
    <row r="43" ht="18.75">
      <c r="F43" s="8"/>
    </row>
  </sheetData>
  <sheetProtection/>
  <printOptions/>
  <pageMargins left="0.36" right="0.7" top="0.55" bottom="0.75" header="0.3" footer="0.3"/>
  <pageSetup fitToHeight="1" fitToWidth="1" horizontalDpi="600" verticalDpi="600" orientation="landscape" scale="96" r:id="rId2"/>
  <headerFooter>
    <oddFooter>&amp;C&amp;D &amp;Z&amp;F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F41:F42"/>
  <sheetViews>
    <sheetView tabSelected="1" zoomScalePageLayoutView="0" workbookViewId="0" topLeftCell="A10">
      <selection activeCell="R36" sqref="R36"/>
    </sheetView>
  </sheetViews>
  <sheetFormatPr defaultColWidth="9.140625" defaultRowHeight="12.75"/>
  <cols>
    <col min="6" max="6" width="15.7109375" style="0" bestFit="1" customWidth="1"/>
  </cols>
  <sheetData>
    <row r="41" ht="18.75">
      <c r="F41" s="8"/>
    </row>
    <row r="42" ht="18.75">
      <c r="F42" s="8"/>
    </row>
  </sheetData>
  <sheetProtection/>
  <printOptions/>
  <pageMargins left="0.36" right="0.7" top="0.75" bottom="0.75" header="0.3" footer="0.3"/>
  <pageSetup fitToHeight="1" fitToWidth="1" horizontalDpi="600" verticalDpi="600" orientation="landscape" scale="92" r:id="rId2"/>
  <headerFooter>
    <oddFooter>&amp;C&amp;D &amp;Z&amp;F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Q5" sqref="Q5:Q6"/>
    </sheetView>
  </sheetViews>
  <sheetFormatPr defaultColWidth="9.140625" defaultRowHeight="12.75"/>
  <sheetData/>
  <sheetProtection/>
  <printOptions/>
  <pageMargins left="0.7" right="0.7" top="0.48" bottom="0.75" header="0.3" footer="0.3"/>
  <pageSetup horizontalDpi="600" verticalDpi="600" orientation="landscape" r:id="rId2"/>
  <headerFooter>
    <oddFooter>&amp;C&amp;D 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LocalUser</dc:creator>
  <cp:keywords/>
  <dc:description/>
  <cp:lastModifiedBy> End User</cp:lastModifiedBy>
  <cp:lastPrinted>2013-03-29T13:51:22Z</cp:lastPrinted>
  <dcterms:created xsi:type="dcterms:W3CDTF">2007-07-23T15:26:14Z</dcterms:created>
  <dcterms:modified xsi:type="dcterms:W3CDTF">2013-03-29T19:52:14Z</dcterms:modified>
  <cp:category/>
  <cp:version/>
  <cp:contentType/>
  <cp:contentStatus/>
</cp:coreProperties>
</file>